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Leila\Desktop\REGGI\DASHBOARDS\"/>
    </mc:Choice>
  </mc:AlternateContent>
  <bookViews>
    <workbookView xWindow="0" yWindow="0" windowWidth="24000" windowHeight="9645" activeTab="1"/>
  </bookViews>
  <sheets>
    <sheet name="BaseDados" sheetId="1" r:id="rId1"/>
    <sheet name="Dashboard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26" i="1"/>
  <c r="E27" i="1"/>
  <c r="E28" i="1"/>
  <c r="E29" i="1"/>
  <c r="E30" i="1"/>
  <c r="E24" i="1"/>
  <c r="H9" i="1"/>
  <c r="H10" i="1"/>
  <c r="H11" i="1"/>
  <c r="H12" i="1"/>
  <c r="H13" i="1"/>
  <c r="H14" i="1"/>
  <c r="H15" i="1"/>
  <c r="H8" i="1"/>
  <c r="C9" i="1"/>
  <c r="C10" i="1"/>
  <c r="C11" i="1"/>
  <c r="C12" i="1"/>
  <c r="C13" i="1"/>
  <c r="C14" i="1"/>
  <c r="C15" i="1"/>
  <c r="C16" i="1"/>
  <c r="C17" i="1"/>
  <c r="C18" i="1"/>
  <c r="C19" i="1"/>
  <c r="C8" i="1"/>
  <c r="D8" i="1"/>
  <c r="H4" i="1" l="1"/>
  <c r="C23" i="1" s="1"/>
  <c r="C26" i="1" s="1"/>
  <c r="G26" i="1" s="1"/>
  <c r="H26" i="1" s="1"/>
  <c r="C25" i="1" l="1"/>
  <c r="G25" i="1" s="1"/>
  <c r="H25" i="1" s="1"/>
  <c r="C29" i="1"/>
  <c r="G29" i="1" s="1"/>
  <c r="H29" i="1" s="1"/>
  <c r="C28" i="1"/>
  <c r="G28" i="1" s="1"/>
  <c r="H28" i="1" s="1"/>
  <c r="C24" i="1"/>
  <c r="G24" i="1" s="1"/>
  <c r="H24" i="1" s="1"/>
  <c r="C27" i="1"/>
  <c r="G27" i="1" s="1"/>
  <c r="H27" i="1" s="1"/>
  <c r="C30" i="1"/>
  <c r="G30" i="1" s="1"/>
  <c r="H30" i="1" s="1"/>
  <c r="U12" i="1" l="1"/>
  <c r="U13" i="1"/>
  <c r="U14" i="1"/>
  <c r="U15" i="1"/>
  <c r="U16" i="1"/>
  <c r="U17" i="1"/>
  <c r="U18" i="1"/>
  <c r="U19" i="1"/>
  <c r="U20" i="1"/>
  <c r="U21" i="1"/>
  <c r="U22" i="1"/>
  <c r="U11" i="1"/>
  <c r="Q20" i="1"/>
  <c r="Q22" i="1" l="1"/>
  <c r="D9" i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K6" i="1" l="1"/>
  <c r="L6" i="1" s="1"/>
  <c r="V10" i="1"/>
  <c r="E8" i="1"/>
  <c r="E18" i="1"/>
  <c r="E16" i="1"/>
  <c r="E14" i="1"/>
  <c r="E12" i="1"/>
  <c r="E10" i="1"/>
  <c r="E19" i="1"/>
  <c r="E17" i="1"/>
  <c r="E15" i="1"/>
  <c r="E13" i="1"/>
  <c r="E11" i="1"/>
  <c r="E9" i="1"/>
  <c r="N6" i="1" l="1"/>
  <c r="M6" i="1"/>
</calcChain>
</file>

<file path=xl/sharedStrings.xml><?xml version="1.0" encoding="utf-8"?>
<sst xmlns="http://schemas.openxmlformats.org/spreadsheetml/2006/main" count="74" uniqueCount="44">
  <si>
    <t>Mês</t>
  </si>
  <si>
    <t>Vendas</t>
  </si>
  <si>
    <t>Meta</t>
  </si>
  <si>
    <t>Abaixo da Meta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</si>
  <si>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</si>
  <si>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</si>
  <si>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</si>
  <si>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</si>
  <si>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</si>
  <si>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</si>
  <si>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</si>
  <si>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</si>
  <si>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</si>
  <si>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</si>
  <si>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</si>
  <si>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</si>
  <si>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Atual</t>
  </si>
  <si>
    <t>Vermelho</t>
  </si>
  <si>
    <t>Amarelo</t>
  </si>
  <si>
    <t xml:space="preserve">Verde </t>
  </si>
  <si>
    <t>Verde</t>
  </si>
  <si>
    <t>Rótulos</t>
  </si>
  <si>
    <t>Valores</t>
  </si>
  <si>
    <t>Limite</t>
  </si>
  <si>
    <t>Valor</t>
  </si>
  <si>
    <t>Ponteiro</t>
  </si>
  <si>
    <t>Complemento</t>
  </si>
  <si>
    <t xml:space="preserve">Mês </t>
  </si>
  <si>
    <t>Real</t>
  </si>
  <si>
    <t>Média</t>
  </si>
  <si>
    <t>MG</t>
  </si>
  <si>
    <t>SP</t>
  </si>
  <si>
    <t>PR</t>
  </si>
  <si>
    <t>SC</t>
  </si>
  <si>
    <t>RS</t>
  </si>
  <si>
    <t>RJ</t>
  </si>
  <si>
    <t>ES</t>
  </si>
  <si>
    <t>▲</t>
  </si>
  <si>
    <t>▼</t>
  </si>
  <si>
    <t>Gráfico ponteiro</t>
  </si>
  <si>
    <t>Gráfico termômetro</t>
  </si>
  <si>
    <t>Gráfico misto</t>
  </si>
  <si>
    <t>Meta tonelada mês indicador</t>
  </si>
  <si>
    <t>Comparativo de crescimento vendas por 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</si>
</sst>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44" fontId="0" fillId="0" borderId="0" xfId="1" applyFont="1"/>
    <xf numFmtId="44" fontId="0" fillId="0" borderId="0" xfId="0" applyNumberFormat="1"/>
    <xf numFmtId="9" fontId="0" fillId="0" borderId="0" xfId="0" applyNumberFormat="1"/>
    <xf numFmtId="9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9" fontId="0" fillId="0" borderId="0" xfId="2" applyFont="1" applyAlignment="1">
      <alignment horizontal="center"/>
    </xf>
    <xf numFmtId="44" fontId="0" fillId="0" borderId="0" xfId="0" applyNumberFormat="1" applyAlignment="1">
      <alignment horizontal="center"/>
    </xf>
    <xf numFmtId="44" fontId="0" fillId="0" borderId="0" xfId="2" applyNumberFormat="1" applyFont="1" applyAlignment="1">
      <alignment horizontal="center"/>
    </xf>
    <xf numFmtId="9" fontId="0" fillId="0" borderId="0" xfId="2" applyFont="1"/>
    <xf numFmtId="0" fontId="2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left"/>
    </xf>
  </cellXfs>
  <cellStyles count="3">
    <cellStyle name="Moeda" xfId="1" builtinId="4"/>
    <cellStyle name="Normal" xfId="0" builtinId="0"/>
    <cellStyle name="Porcentagem" xfId="2" builtinId="5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BaseDados!$C$7</c:f>
              <c:strCache>
                <c:ptCount val="1"/>
                <c:pt idx="0">
                  <c:v>Vendas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BaseDados!$B$8:$B$19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BaseDados!$C$8:$C$19</c:f>
              <c:numCache>
                <c:formatCode>General</c:formatCode>
                <c:ptCount val="12"/>
                <c:pt idx="0">
                  <c:v>1197</c:v>
                </c:pt>
                <c:pt idx="1">
                  <c:v>924</c:v>
                </c:pt>
                <c:pt idx="2">
                  <c:v>970</c:v>
                </c:pt>
                <c:pt idx="3">
                  <c:v>1133</c:v>
                </c:pt>
                <c:pt idx="4">
                  <c:v>1171</c:v>
                </c:pt>
                <c:pt idx="5">
                  <c:v>1232</c:v>
                </c:pt>
                <c:pt idx="6">
                  <c:v>1119</c:v>
                </c:pt>
                <c:pt idx="7">
                  <c:v>1244</c:v>
                </c:pt>
                <c:pt idx="8">
                  <c:v>1241</c:v>
                </c:pt>
                <c:pt idx="9">
                  <c:v>966</c:v>
                </c:pt>
                <c:pt idx="10">
                  <c:v>1156</c:v>
                </c:pt>
                <c:pt idx="11">
                  <c:v>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BD-4BEB-BBA1-19588FCEFB0F}"/>
            </c:ext>
          </c:extLst>
        </c:ser>
        <c:ser>
          <c:idx val="2"/>
          <c:order val="2"/>
          <c:tx>
            <c:strRef>
              <c:f>BaseDados!$E$7</c:f>
              <c:strCache>
                <c:ptCount val="1"/>
                <c:pt idx="0">
                  <c:v>Abaixo da Meta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BaseDados!$B$8:$B$19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BaseDados!$E$8:$E$19</c:f>
              <c:numCache>
                <c:formatCode>General</c:formatCode>
                <c:ptCount val="12"/>
                <c:pt idx="0">
                  <c:v>#N/A</c:v>
                </c:pt>
                <c:pt idx="1">
                  <c:v>924</c:v>
                </c:pt>
                <c:pt idx="2">
                  <c:v>970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966</c:v>
                </c:pt>
                <c:pt idx="10">
                  <c:v>#N/A</c:v>
                </c:pt>
                <c:pt idx="11">
                  <c:v>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BD-4BEB-BBA1-19588FCEFB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57591600"/>
        <c:axId val="257591928"/>
      </c:barChart>
      <c:lineChart>
        <c:grouping val="standard"/>
        <c:varyColors val="0"/>
        <c:ser>
          <c:idx val="1"/>
          <c:order val="1"/>
          <c:tx>
            <c:strRef>
              <c:f>BaseDados!$D$7</c:f>
              <c:strCache>
                <c:ptCount val="1"/>
                <c:pt idx="0">
                  <c:v>Meta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BaseDados!$B$8:$B$19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BaseDados!$D$8:$D$19</c:f>
              <c:numCache>
                <c:formatCode>General</c:formatCode>
                <c:ptCount val="12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BD-4BEB-BBA1-19588FCEFB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591600"/>
        <c:axId val="257591928"/>
      </c:lineChart>
      <c:catAx>
        <c:axId val="25759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57591928"/>
        <c:crosses val="autoZero"/>
        <c:auto val="1"/>
        <c:lblAlgn val="ctr"/>
        <c:lblOffset val="100"/>
        <c:noMultiLvlLbl val="0"/>
      </c:catAx>
      <c:valAx>
        <c:axId val="25759192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57591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BaseDados!$L$5</c:f>
              <c:strCache>
                <c:ptCount val="1"/>
                <c:pt idx="0">
                  <c:v>Vermelho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accent1"/>
              </a:solidFill>
            </a:ln>
            <a:effectLst/>
          </c:spPr>
          <c:invertIfNegative val="0"/>
          <c:val>
            <c:numRef>
              <c:f>BaseDados!$L$6</c:f>
              <c:numCache>
                <c:formatCode>0%</c:formatCode>
                <c:ptCount val="1"/>
                <c:pt idx="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3F-43AE-B64A-443C2D1BC784}"/>
            </c:ext>
          </c:extLst>
        </c:ser>
        <c:ser>
          <c:idx val="1"/>
          <c:order val="1"/>
          <c:tx>
            <c:strRef>
              <c:f>BaseDados!$M$5</c:f>
              <c:strCache>
                <c:ptCount val="1"/>
                <c:pt idx="0">
                  <c:v>Amarelo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val>
            <c:numRef>
              <c:f>BaseDados!$M$6</c:f>
              <c:numCache>
                <c:formatCode>0%</c:formatCode>
                <c:ptCount val="1"/>
                <c:pt idx="0">
                  <c:v>0.68104846666666663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3F-43AE-B64A-443C2D1BC784}"/>
            </c:ext>
          </c:extLst>
        </c:ser>
        <c:ser>
          <c:idx val="2"/>
          <c:order val="2"/>
          <c:tx>
            <c:strRef>
              <c:f>BaseDados!$N$5</c:f>
              <c:strCache>
                <c:ptCount val="1"/>
                <c:pt idx="0">
                  <c:v>Verde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val>
            <c:numRef>
              <c:f>BaseDados!$N$6</c:f>
              <c:numCache>
                <c:formatCode>0%</c:formatCode>
                <c:ptCount val="1"/>
                <c:pt idx="0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3F-43AE-B64A-443C2D1BC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100"/>
        <c:axId val="403510760"/>
        <c:axId val="403511744"/>
      </c:barChart>
      <c:catAx>
        <c:axId val="403510760"/>
        <c:scaling>
          <c:orientation val="minMax"/>
        </c:scaling>
        <c:delete val="1"/>
        <c:axPos val="b"/>
        <c:majorTickMark val="none"/>
        <c:minorTickMark val="none"/>
        <c:tickLblPos val="nextTo"/>
        <c:crossAx val="403511744"/>
        <c:crosses val="autoZero"/>
        <c:auto val="1"/>
        <c:lblAlgn val="ctr"/>
        <c:lblOffset val="100"/>
        <c:noMultiLvlLbl val="0"/>
      </c:catAx>
      <c:valAx>
        <c:axId val="403511744"/>
        <c:scaling>
          <c:orientation val="minMax"/>
          <c:max val="1"/>
        </c:scaling>
        <c:delete val="1"/>
        <c:axPos val="l"/>
        <c:numFmt formatCode="0%" sourceLinked="1"/>
        <c:majorTickMark val="none"/>
        <c:minorTickMark val="none"/>
        <c:tickLblPos val="nextTo"/>
        <c:crossAx val="403510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BaseDados!$Q$8:$Q$17</c:f>
              <c:strCach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strCache>
            </c:strRef>
          </c:tx>
          <c:dPt>
            <c:idx val="0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7E1-48F3-84CF-C40EC5CF5CF7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7E1-48F3-84CF-C40EC5CF5CF7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7E1-48F3-84CF-C40EC5CF5CF7}"/>
              </c:ext>
            </c:extLst>
          </c:dPt>
          <c:dPt>
            <c:idx val="3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7E1-48F3-84CF-C40EC5CF5CF7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7E1-48F3-84CF-C40EC5CF5CF7}"/>
              </c:ext>
            </c:extLst>
          </c:dPt>
          <c:dPt>
            <c:idx val="5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7E1-48F3-84CF-C40EC5CF5CF7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 w="3175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7E1-48F3-84CF-C40EC5CF5CF7}"/>
              </c:ext>
            </c:extLst>
          </c:dPt>
          <c:dPt>
            <c:idx val="7"/>
            <c:bubble3D val="0"/>
            <c:spPr>
              <a:solidFill>
                <a:srgbClr val="FFFF00"/>
              </a:solidFill>
              <a:ln w="3175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F7E1-48F3-84CF-C40EC5CF5CF7}"/>
              </c:ext>
            </c:extLst>
          </c:dPt>
          <c:dPt>
            <c:idx val="8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F7E1-48F3-84CF-C40EC5CF5CF7}"/>
              </c:ext>
            </c:extLst>
          </c:dPt>
          <c:dPt>
            <c:idx val="9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F7E1-48F3-84CF-C40EC5CF5CF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numRef>
              <c:f>BaseDados!$P$8:$P$17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</c:numCache>
            </c:numRef>
          </c:cat>
          <c:val>
            <c:numRef>
              <c:f>BaseDados!$Q$8:$Q$17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7E1-48F3-84CF-C40EC5CF5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8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>
              <a:noFill/>
            </a:ln>
          </c:spPr>
          <c:explosion val="27"/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05-4794-BB2C-2E38BD926EF5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05-4794-BB2C-2E38BD926EF5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05-4794-BB2C-2E38BD926EF5}"/>
              </c:ext>
            </c:extLst>
          </c:dPt>
          <c:val>
            <c:numRef>
              <c:f>BaseDados!$Q$20:$Q$22</c:f>
              <c:numCache>
                <c:formatCode>General</c:formatCode>
                <c:ptCount val="3"/>
                <c:pt idx="0">
                  <c:v>77</c:v>
                </c:pt>
                <c:pt idx="1">
                  <c:v>1</c:v>
                </c:pt>
                <c:pt idx="2">
                  <c:v>-22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005-4794-BB2C-2E38BD926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80"/>
        <c:holeSize val="2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BaseDados!$V$7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solidFill>
                  <a:schemeClr val="dk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5C8-4163-92E6-E3EC6E72AF0B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5C8-4163-92E6-E3EC6E72AF0B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5C8-4163-92E6-E3EC6E72AF0B}"/>
              </c:ext>
            </c:extLst>
          </c:dPt>
          <c:cat>
            <c:strRef>
              <c:f>BaseDados!$S$8:$S$22</c:f>
              <c:strCache>
                <c:ptCount val="1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Jan</c:v>
                </c:pt>
                <c:pt idx="4">
                  <c:v>Fev</c:v>
                </c:pt>
                <c:pt idx="5">
                  <c:v>Mar</c:v>
                </c:pt>
                <c:pt idx="6">
                  <c:v>Abr</c:v>
                </c:pt>
                <c:pt idx="7">
                  <c:v>Mai</c:v>
                </c:pt>
                <c:pt idx="8">
                  <c:v>Jun</c:v>
                </c:pt>
                <c:pt idx="9">
                  <c:v>Jul</c:v>
                </c:pt>
                <c:pt idx="10">
                  <c:v>Ago</c:v>
                </c:pt>
                <c:pt idx="11">
                  <c:v>Set</c:v>
                </c:pt>
                <c:pt idx="12">
                  <c:v>Out</c:v>
                </c:pt>
                <c:pt idx="13">
                  <c:v>Nov</c:v>
                </c:pt>
                <c:pt idx="14">
                  <c:v>Dez</c:v>
                </c:pt>
              </c:strCache>
            </c:strRef>
          </c:cat>
          <c:val>
            <c:numRef>
              <c:f>BaseDados!$V$8:$V$22</c:f>
              <c:numCache>
                <c:formatCode>General</c:formatCode>
                <c:ptCount val="15"/>
                <c:pt idx="0">
                  <c:v>7</c:v>
                </c:pt>
                <c:pt idx="1">
                  <c:v>7.5</c:v>
                </c:pt>
                <c:pt idx="2">
                  <c:v>9.25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5C8-4163-92E6-E3EC6E72A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-27"/>
        <c:axId val="425118120"/>
        <c:axId val="425113200"/>
      </c:barChart>
      <c:lineChart>
        <c:grouping val="standard"/>
        <c:varyColors val="0"/>
        <c:ser>
          <c:idx val="0"/>
          <c:order val="0"/>
          <c:tx>
            <c:strRef>
              <c:f>BaseDados!$T$7</c:f>
              <c:strCache>
                <c:ptCount val="1"/>
                <c:pt idx="0">
                  <c:v>Meta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BaseDados!$S$8:$S$22</c:f>
              <c:strCache>
                <c:ptCount val="1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Jan</c:v>
                </c:pt>
                <c:pt idx="4">
                  <c:v>Fev</c:v>
                </c:pt>
                <c:pt idx="5">
                  <c:v>Mar</c:v>
                </c:pt>
                <c:pt idx="6">
                  <c:v>Abr</c:v>
                </c:pt>
                <c:pt idx="7">
                  <c:v>Mai</c:v>
                </c:pt>
                <c:pt idx="8">
                  <c:v>Jun</c:v>
                </c:pt>
                <c:pt idx="9">
                  <c:v>Jul</c:v>
                </c:pt>
                <c:pt idx="10">
                  <c:v>Ago</c:v>
                </c:pt>
                <c:pt idx="11">
                  <c:v>Set</c:v>
                </c:pt>
                <c:pt idx="12">
                  <c:v>Out</c:v>
                </c:pt>
                <c:pt idx="13">
                  <c:v>Nov</c:v>
                </c:pt>
                <c:pt idx="14">
                  <c:v>Dez</c:v>
                </c:pt>
              </c:strCache>
            </c:strRef>
          </c:cat>
          <c:val>
            <c:numRef>
              <c:f>BaseDados!$T$8:$T$22</c:f>
              <c:numCache>
                <c:formatCode>General</c:formatCode>
                <c:ptCount val="15"/>
                <c:pt idx="3" formatCode="0">
                  <c:v>8</c:v>
                </c:pt>
                <c:pt idx="4" formatCode="0">
                  <c:v>8</c:v>
                </c:pt>
                <c:pt idx="5" formatCode="0">
                  <c:v>8</c:v>
                </c:pt>
                <c:pt idx="6" formatCode="0">
                  <c:v>8</c:v>
                </c:pt>
                <c:pt idx="7" formatCode="0">
                  <c:v>8</c:v>
                </c:pt>
                <c:pt idx="8" formatCode="0">
                  <c:v>8</c:v>
                </c:pt>
                <c:pt idx="9" formatCode="0">
                  <c:v>8</c:v>
                </c:pt>
                <c:pt idx="10" formatCode="0">
                  <c:v>8</c:v>
                </c:pt>
                <c:pt idx="11" formatCode="0">
                  <c:v>8</c:v>
                </c:pt>
                <c:pt idx="12" formatCode="0">
                  <c:v>8</c:v>
                </c:pt>
                <c:pt idx="13" formatCode="0">
                  <c:v>8</c:v>
                </c:pt>
                <c:pt idx="14" formatCode="0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5C8-4163-92E6-E3EC6E72AF0B}"/>
            </c:ext>
          </c:extLst>
        </c:ser>
        <c:ser>
          <c:idx val="1"/>
          <c:order val="1"/>
          <c:tx>
            <c:strRef>
              <c:f>BaseDados!$U$7</c:f>
              <c:strCache>
                <c:ptCount val="1"/>
                <c:pt idx="0">
                  <c:v>Real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BaseDados!$S$8:$S$22</c:f>
              <c:strCache>
                <c:ptCount val="1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Jan</c:v>
                </c:pt>
                <c:pt idx="4">
                  <c:v>Fev</c:v>
                </c:pt>
                <c:pt idx="5">
                  <c:v>Mar</c:v>
                </c:pt>
                <c:pt idx="6">
                  <c:v>Abr</c:v>
                </c:pt>
                <c:pt idx="7">
                  <c:v>Mai</c:v>
                </c:pt>
                <c:pt idx="8">
                  <c:v>Jun</c:v>
                </c:pt>
                <c:pt idx="9">
                  <c:v>Jul</c:v>
                </c:pt>
                <c:pt idx="10">
                  <c:v>Ago</c:v>
                </c:pt>
                <c:pt idx="11">
                  <c:v>Set</c:v>
                </c:pt>
                <c:pt idx="12">
                  <c:v>Out</c:v>
                </c:pt>
                <c:pt idx="13">
                  <c:v>Nov</c:v>
                </c:pt>
                <c:pt idx="14">
                  <c:v>Dez</c:v>
                </c:pt>
              </c:strCache>
            </c:strRef>
          </c:cat>
          <c:val>
            <c:numRef>
              <c:f>BaseDados!$U$8:$U$22</c:f>
              <c:numCache>
                <c:formatCode>General</c:formatCode>
                <c:ptCount val="15"/>
                <c:pt idx="3">
                  <c:v>11</c:v>
                </c:pt>
                <c:pt idx="4">
                  <c:v>11</c:v>
                </c:pt>
                <c:pt idx="5">
                  <c:v>9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10</c:v>
                </c:pt>
                <c:pt idx="11">
                  <c:v>11</c:v>
                </c:pt>
                <c:pt idx="12">
                  <c:v>8</c:v>
                </c:pt>
                <c:pt idx="13">
                  <c:v>8</c:v>
                </c:pt>
                <c:pt idx="1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5C8-4163-92E6-E3EC6E72A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118120"/>
        <c:axId val="425113200"/>
      </c:lineChart>
      <c:catAx>
        <c:axId val="425118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25113200"/>
        <c:crosses val="autoZero"/>
        <c:auto val="1"/>
        <c:lblAlgn val="ctr"/>
        <c:lblOffset val="100"/>
        <c:noMultiLvlLbl val="0"/>
      </c:catAx>
      <c:valAx>
        <c:axId val="425113200"/>
        <c:scaling>
          <c:orientation val="minMax"/>
          <c:min val="4"/>
        </c:scaling>
        <c:delete val="1"/>
        <c:axPos val="l"/>
        <c:numFmt formatCode="General" sourceLinked="1"/>
        <c:majorTickMark val="none"/>
        <c:minorTickMark val="none"/>
        <c:tickLblPos val="nextTo"/>
        <c:crossAx val="425118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54C-48AA-9ECC-2010296D7755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54C-48AA-9ECC-2010296D7755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54C-48AA-9ECC-2010296D7755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54C-48AA-9ECC-2010296D7755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54C-48AA-9ECC-2010296D7755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854C-48AA-9ECC-2010296D7755}"/>
              </c:ext>
            </c:extLst>
          </c:dPt>
          <c:dPt>
            <c:idx val="6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54C-48AA-9ECC-2010296D7755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3CDF59F0-7E8A-4419-8246-7C166A6A4978}" type="CELLRANGE">
                      <a:rPr lang="en-US"/>
                      <a:pPr/>
                      <a:t>[CELLRANGE]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54C-48AA-9ECC-2010296D7755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842AB3D6-A1A1-4C87-9AC4-2F47FC731786}" type="CELLRANGE">
                      <a:rPr lang="en-US"/>
                      <a:pPr/>
                      <a:t>[CELLRANGE]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54C-48AA-9ECC-2010296D7755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0AD12747-9B9E-4EC4-BE35-2DA898A559DB}" type="CELLRANGE">
                      <a:rPr lang="en-US"/>
                      <a:pPr/>
                      <a:t>[CELLRANGE]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54C-48AA-9ECC-2010296D7755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7B155C4A-24A2-4CF9-845E-83B80811C9D2}" type="CELLRANGE">
                      <a:rPr lang="en-US"/>
                      <a:pPr/>
                      <a:t>[CELLRANGE]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54C-48AA-9ECC-2010296D7755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B81C5033-A4FC-4E42-A085-AA9DC6286F87}" type="CELLRANGE">
                      <a:rPr lang="en-US"/>
                      <a:pPr/>
                      <a:t>[CELLRANGE]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54C-48AA-9ECC-2010296D7755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66A17BF0-4AD9-4270-B176-176BB693E8CD}" type="CELLRANGE">
                      <a:rPr lang="en-US"/>
                      <a:pPr/>
                      <a:t>[CELLRANGE]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854C-48AA-9ECC-2010296D7755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6DAE9116-79A8-4CB2-95BA-B2F8E65D76DA}" type="CELLRANGE">
                      <a:rPr lang="en-US"/>
                      <a:pPr/>
                      <a:t>[CELLRANGE]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54C-48AA-9ECC-2010296D77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BaseDados!$B$24:$B$30</c:f>
              <c:strCache>
                <c:ptCount val="7"/>
                <c:pt idx="0">
                  <c:v>MG</c:v>
                </c:pt>
                <c:pt idx="1">
                  <c:v>SP</c:v>
                </c:pt>
                <c:pt idx="2">
                  <c:v>RJ</c:v>
                </c:pt>
                <c:pt idx="3">
                  <c:v>ES</c:v>
                </c:pt>
                <c:pt idx="4">
                  <c:v>PR</c:v>
                </c:pt>
                <c:pt idx="5">
                  <c:v>SC</c:v>
                </c:pt>
                <c:pt idx="6">
                  <c:v>RS</c:v>
                </c:pt>
              </c:strCache>
            </c:strRef>
          </c:cat>
          <c:val>
            <c:numRef>
              <c:f>BaseDados!$C$24:$C$30</c:f>
              <c:numCache>
                <c:formatCode>_("R$"* #,##0.00_);_("R$"* \(#,##0.00\);_("R$"* "-"??_);_(@_)</c:formatCode>
                <c:ptCount val="7"/>
                <c:pt idx="0">
                  <c:v>1328044.51</c:v>
                </c:pt>
                <c:pt idx="1">
                  <c:v>1634516.32</c:v>
                </c:pt>
                <c:pt idx="2">
                  <c:v>1021572.7000000001</c:v>
                </c:pt>
                <c:pt idx="3">
                  <c:v>919415.42999999993</c:v>
                </c:pt>
                <c:pt idx="4">
                  <c:v>2247459.94</c:v>
                </c:pt>
                <c:pt idx="5">
                  <c:v>1838830.8599999999</c:v>
                </c:pt>
                <c:pt idx="6">
                  <c:v>1225887.24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BaseDados!$H$24:$H$30</c15:f>
                <c15:dlblRangeCache>
                  <c:ptCount val="7"/>
                  <c:pt idx="0">
                    <c:v>7%▲</c:v>
                  </c:pt>
                  <c:pt idx="1">
                    <c:v>33%▲</c:v>
                  </c:pt>
                  <c:pt idx="2">
                    <c:v>-44%▼</c:v>
                  </c:pt>
                  <c:pt idx="3">
                    <c:v>-49%▼</c:v>
                  </c:pt>
                  <c:pt idx="4">
                    <c:v>76%▲</c:v>
                  </c:pt>
                  <c:pt idx="5">
                    <c:v>35%▲</c:v>
                  </c:pt>
                  <c:pt idx="6">
                    <c:v>-29%▼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854C-48AA-9ECC-2010296D7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3"/>
        <c:overlap val="-27"/>
        <c:axId val="360422176"/>
        <c:axId val="360426112"/>
      </c:barChart>
      <c:catAx>
        <c:axId val="360422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60426112"/>
        <c:crosses val="autoZero"/>
        <c:auto val="1"/>
        <c:lblAlgn val="ctr"/>
        <c:lblOffset val="100"/>
        <c:noMultiLvlLbl val="0"/>
      </c:catAx>
      <c:valAx>
        <c:axId val="360426112"/>
        <c:scaling>
          <c:orientation val="minMax"/>
        </c:scaling>
        <c:delete val="1"/>
        <c:axPos val="l"/>
        <c:numFmt formatCode="_(&quot;R$&quot;* #,##0.00_);_(&quot;R$&quot;* \(#,##0.00\);_(&quot;R$&quot;* &quot;-&quot;??_);_(@_)" sourceLinked="1"/>
        <c:majorTickMark val="none"/>
        <c:minorTickMark val="none"/>
        <c:tickLblPos val="nextTo"/>
        <c:crossAx val="360422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22" fmlaLink="$D$8" max="100" page="10" val="0"/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jpeg"/><Relationship Id="rId13" Type="http://schemas.openxmlformats.org/officeDocument/2006/relationships/image" Target="../media/image7.png"/><Relationship Id="rId3" Type="http://schemas.openxmlformats.org/officeDocument/2006/relationships/image" Target="../media/image1.png"/><Relationship Id="rId7" Type="http://schemas.openxmlformats.org/officeDocument/2006/relationships/chart" Target="../charts/chart5.xml"/><Relationship Id="rId12" Type="http://schemas.openxmlformats.org/officeDocument/2006/relationships/image" Target="../media/image6.png"/><Relationship Id="rId17" Type="http://schemas.openxmlformats.org/officeDocument/2006/relationships/image" Target="../media/image9.png"/><Relationship Id="rId2" Type="http://schemas.openxmlformats.org/officeDocument/2006/relationships/chart" Target="../charts/chart2.xml"/><Relationship Id="rId16" Type="http://schemas.openxmlformats.org/officeDocument/2006/relationships/chart" Target="../charts/chart6.xml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11" Type="http://schemas.openxmlformats.org/officeDocument/2006/relationships/image" Target="../media/image5.png"/><Relationship Id="rId5" Type="http://schemas.openxmlformats.org/officeDocument/2006/relationships/chart" Target="../charts/chart3.xml"/><Relationship Id="rId15" Type="http://schemas.openxmlformats.org/officeDocument/2006/relationships/image" Target="../media/image8.png"/><Relationship Id="rId10" Type="http://schemas.openxmlformats.org/officeDocument/2006/relationships/image" Target="../media/image4.png"/><Relationship Id="rId4" Type="http://schemas.microsoft.com/office/2007/relationships/hdphoto" Target="../media/hdphoto1.wdp"/><Relationship Id="rId9" Type="http://schemas.openxmlformats.org/officeDocument/2006/relationships/image" Target="../media/image3.png"/><Relationship Id="rId14" Type="http://schemas.microsoft.com/office/2007/relationships/hdphoto" Target="../media/hdphoto2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352425</xdr:colOff>
      <xdr:row>2</xdr:row>
      <xdr:rowOff>0</xdr:rowOff>
    </xdr:from>
    <xdr:to>
      <xdr:col>16</xdr:col>
      <xdr:colOff>219075</xdr:colOff>
      <xdr:row>3</xdr:row>
      <xdr:rowOff>142875</xdr:rowOff>
    </xdr:to>
    <xdr:sp macro="" textlink="">
      <xdr:nvSpPr>
        <xdr:cNvPr id="2" name="Seta para Baixo 1"/>
        <xdr:cNvSpPr/>
      </xdr:nvSpPr>
      <xdr:spPr>
        <a:xfrm>
          <a:off x="10782300" y="381000"/>
          <a:ext cx="790575" cy="333375"/>
        </a:xfrm>
        <a:prstGeom prst="down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10</xdr:col>
      <xdr:colOff>581025</xdr:colOff>
      <xdr:row>1</xdr:row>
      <xdr:rowOff>180975</xdr:rowOff>
    </xdr:from>
    <xdr:to>
      <xdr:col>12</xdr:col>
      <xdr:colOff>152400</xdr:colOff>
      <xdr:row>3</xdr:row>
      <xdr:rowOff>133350</xdr:rowOff>
    </xdr:to>
    <xdr:sp macro="" textlink="">
      <xdr:nvSpPr>
        <xdr:cNvPr id="3" name="Seta para Baixo 2"/>
        <xdr:cNvSpPr/>
      </xdr:nvSpPr>
      <xdr:spPr>
        <a:xfrm>
          <a:off x="8524875" y="371475"/>
          <a:ext cx="790575" cy="333375"/>
        </a:xfrm>
        <a:prstGeom prst="down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18</xdr:col>
      <xdr:colOff>276225</xdr:colOff>
      <xdr:row>1</xdr:row>
      <xdr:rowOff>171450</xdr:rowOff>
    </xdr:from>
    <xdr:to>
      <xdr:col>19</xdr:col>
      <xdr:colOff>457200</xdr:colOff>
      <xdr:row>3</xdr:row>
      <xdr:rowOff>123825</xdr:rowOff>
    </xdr:to>
    <xdr:sp macro="" textlink="">
      <xdr:nvSpPr>
        <xdr:cNvPr id="4" name="Seta para Baixo 3"/>
        <xdr:cNvSpPr/>
      </xdr:nvSpPr>
      <xdr:spPr>
        <a:xfrm>
          <a:off x="12849225" y="361950"/>
          <a:ext cx="790575" cy="333375"/>
        </a:xfrm>
        <a:prstGeom prst="down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</xdr:col>
      <xdr:colOff>200025</xdr:colOff>
      <xdr:row>1</xdr:row>
      <xdr:rowOff>180975</xdr:rowOff>
    </xdr:from>
    <xdr:to>
      <xdr:col>2</xdr:col>
      <xdr:colOff>990600</xdr:colOff>
      <xdr:row>3</xdr:row>
      <xdr:rowOff>133350</xdr:rowOff>
    </xdr:to>
    <xdr:sp macro="" textlink="">
      <xdr:nvSpPr>
        <xdr:cNvPr id="5" name="Seta para Baixo 4"/>
        <xdr:cNvSpPr/>
      </xdr:nvSpPr>
      <xdr:spPr>
        <a:xfrm>
          <a:off x="1752600" y="371475"/>
          <a:ext cx="790575" cy="333375"/>
        </a:xfrm>
        <a:prstGeom prst="down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</xdr:col>
      <xdr:colOff>466725</xdr:colOff>
      <xdr:row>20</xdr:row>
      <xdr:rowOff>76200</xdr:rowOff>
    </xdr:from>
    <xdr:to>
      <xdr:col>4</xdr:col>
      <xdr:colOff>371475</xdr:colOff>
      <xdr:row>22</xdr:row>
      <xdr:rowOff>28575</xdr:rowOff>
    </xdr:to>
    <xdr:sp macro="" textlink="">
      <xdr:nvSpPr>
        <xdr:cNvPr id="6" name="Seta para Baixo 5"/>
        <xdr:cNvSpPr/>
      </xdr:nvSpPr>
      <xdr:spPr>
        <a:xfrm>
          <a:off x="3305175" y="3886200"/>
          <a:ext cx="790575" cy="333375"/>
        </a:xfrm>
        <a:prstGeom prst="downArrow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7</xdr:row>
      <xdr:rowOff>19050</xdr:rowOff>
    </xdr:from>
    <xdr:to>
      <xdr:col>26</xdr:col>
      <xdr:colOff>25350</xdr:colOff>
      <xdr:row>18</xdr:row>
      <xdr:rowOff>155550</xdr:rowOff>
    </xdr:to>
    <xdr:grpSp>
      <xdr:nvGrpSpPr>
        <xdr:cNvPr id="2" name="Agrupar 1"/>
        <xdr:cNvGrpSpPr/>
      </xdr:nvGrpSpPr>
      <xdr:grpSpPr>
        <a:xfrm>
          <a:off x="266700" y="1352550"/>
          <a:ext cx="4464000" cy="2232000"/>
          <a:chOff x="5200650" y="1571625"/>
          <a:chExt cx="5076824" cy="2728911"/>
        </a:xfrm>
      </xdr:grpSpPr>
      <xdr:graphicFrame macro="">
        <xdr:nvGraphicFramePr>
          <xdr:cNvPr id="3" name="Gráfico 2"/>
          <xdr:cNvGraphicFramePr/>
        </xdr:nvGraphicFramePr>
        <xdr:xfrm>
          <a:off x="5200650" y="1662111"/>
          <a:ext cx="4572000" cy="26384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49" name="Scroll Bar 1" hidden="1">
                <a:extLst>
                  <a:ext uri="{63B3BB69-23CF-44E3-9099-C40C66FF867C}">
                    <a14:compatExt spid="_x0000_s2049"/>
                  </a:ext>
                </a:extLst>
              </xdr:cNvPr>
              <xdr:cNvSpPr/>
            </xdr:nvSpPr>
            <xdr:spPr bwMode="auto">
              <a:xfrm>
                <a:off x="9763124" y="1571625"/>
                <a:ext cx="514350" cy="2714624"/>
              </a:xfrm>
              <a:prstGeom prst="rect">
                <a:avLst/>
              </a:prstGeom>
              <a:noFill/>
              <a:ln w="9525">
                <a:miter lim="800000"/>
                <a:headEnd/>
                <a:tailEnd/>
              </a:ln>
            </xdr:spPr>
          </xdr:sp>
        </mc:Choice>
        <mc:Fallback/>
      </mc:AlternateContent>
    </xdr:grpSp>
    <xdr:clientData/>
  </xdr:twoCellAnchor>
  <xdr:twoCellAnchor>
    <xdr:from>
      <xdr:col>34</xdr:col>
      <xdr:colOff>95250</xdr:colOff>
      <xdr:row>6</xdr:row>
      <xdr:rowOff>85725</xdr:rowOff>
    </xdr:from>
    <xdr:to>
      <xdr:col>55</xdr:col>
      <xdr:colOff>81075</xdr:colOff>
      <xdr:row>18</xdr:row>
      <xdr:rowOff>139725</xdr:rowOff>
    </xdr:to>
    <xdr:grpSp>
      <xdr:nvGrpSpPr>
        <xdr:cNvPr id="5" name="Agrupar 4"/>
        <xdr:cNvGrpSpPr/>
      </xdr:nvGrpSpPr>
      <xdr:grpSpPr>
        <a:xfrm>
          <a:off x="6248400" y="1228725"/>
          <a:ext cx="3786300" cy="2340000"/>
          <a:chOff x="5314950" y="2581019"/>
          <a:chExt cx="3933825" cy="2402858"/>
        </a:xfrm>
      </xdr:grpSpPr>
      <xdr:graphicFrame macro="">
        <xdr:nvGraphicFramePr>
          <xdr:cNvPr id="6" name="Gráfico 5"/>
          <xdr:cNvGraphicFramePr/>
        </xdr:nvGraphicFramePr>
        <xdr:xfrm>
          <a:off x="5314950" y="2638425"/>
          <a:ext cx="3933825" cy="232886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pic>
        <xdr:nvPicPr>
          <xdr:cNvPr id="7" name="Imagem 6" descr="Resultado de imagem para termometro png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3">
            <a:extLst>
              <a:ext uri="{BEBA8EAE-BF5A-486C-A8C5-ECC9F3942E4B}">
                <a14:imgProps xmlns:a14="http://schemas.microsoft.com/office/drawing/2010/main">
                  <a14:imgLayer r:embed="rId4">
                    <a14:imgEffect>
                      <a14:backgroundRemoval t="5469" b="97070" l="35852" r="625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rcRect l="37638" t="4687" r="37637" b="5273"/>
          <a:stretch/>
        </xdr:blipFill>
        <xdr:spPr bwMode="auto">
          <a:xfrm>
            <a:off x="6810376" y="2581019"/>
            <a:ext cx="942974" cy="240285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BaseDados!K6">
        <xdr:nvSpPr>
          <xdr:cNvPr id="8" name="Retângulo 7"/>
          <xdr:cNvSpPr/>
        </xdr:nvSpPr>
        <xdr:spPr>
          <a:xfrm>
            <a:off x="6991350" y="4352925"/>
            <a:ext cx="647700" cy="3048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fld id="{1128FB08-2DD2-4792-82A2-7D944C3DFA41}" type="TxLink">
              <a:rPr lang="en-US" sz="1800" b="1" i="0" u="none" strike="noStrike">
                <a:solidFill>
                  <a:srgbClr val="000000"/>
                </a:solidFill>
                <a:latin typeface="Calibri"/>
              </a:rPr>
              <a:pPr algn="ctr"/>
              <a:t>68%</a:t>
            </a:fld>
            <a:endParaRPr lang="pt-BR" sz="3600" b="1"/>
          </a:p>
        </xdr:txBody>
      </xdr:sp>
    </xdr:grpSp>
    <xdr:clientData/>
  </xdr:twoCellAnchor>
  <xdr:twoCellAnchor>
    <xdr:from>
      <xdr:col>0</xdr:col>
      <xdr:colOff>66675</xdr:colOff>
      <xdr:row>5</xdr:row>
      <xdr:rowOff>66675</xdr:rowOff>
    </xdr:from>
    <xdr:to>
      <xdr:col>39</xdr:col>
      <xdr:colOff>66675</xdr:colOff>
      <xdr:row>19</xdr:row>
      <xdr:rowOff>76200</xdr:rowOff>
    </xdr:to>
    <xdr:sp macro="" textlink="">
      <xdr:nvSpPr>
        <xdr:cNvPr id="4" name="Retângulo 3"/>
        <xdr:cNvSpPr/>
      </xdr:nvSpPr>
      <xdr:spPr>
        <a:xfrm>
          <a:off x="66675" y="447675"/>
          <a:ext cx="7058025" cy="2676525"/>
        </a:xfrm>
        <a:prstGeom prst="rect">
          <a:avLst/>
        </a:prstGeom>
        <a:noFill/>
        <a:ln w="762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39</xdr:col>
      <xdr:colOff>76199</xdr:colOff>
      <xdr:row>5</xdr:row>
      <xdr:rowOff>66675</xdr:rowOff>
    </xdr:from>
    <xdr:to>
      <xdr:col>56</xdr:col>
      <xdr:colOff>133349</xdr:colOff>
      <xdr:row>19</xdr:row>
      <xdr:rowOff>66675</xdr:rowOff>
    </xdr:to>
    <xdr:sp macro="" textlink="">
      <xdr:nvSpPr>
        <xdr:cNvPr id="10" name="Retângulo 9"/>
        <xdr:cNvSpPr/>
      </xdr:nvSpPr>
      <xdr:spPr>
        <a:xfrm>
          <a:off x="7134224" y="447675"/>
          <a:ext cx="3133725" cy="2667000"/>
        </a:xfrm>
        <a:prstGeom prst="rect">
          <a:avLst/>
        </a:prstGeom>
        <a:noFill/>
        <a:ln w="762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64</xdr:col>
      <xdr:colOff>104775</xdr:colOff>
      <xdr:row>5</xdr:row>
      <xdr:rowOff>47625</xdr:rowOff>
    </xdr:from>
    <xdr:to>
      <xdr:col>79</xdr:col>
      <xdr:colOff>90150</xdr:colOff>
      <xdr:row>19</xdr:row>
      <xdr:rowOff>80625</xdr:rowOff>
    </xdr:to>
    <xdr:grpSp>
      <xdr:nvGrpSpPr>
        <xdr:cNvPr id="11" name="Agrupar 10"/>
        <xdr:cNvGrpSpPr/>
      </xdr:nvGrpSpPr>
      <xdr:grpSpPr>
        <a:xfrm>
          <a:off x="11687175" y="1000125"/>
          <a:ext cx="2700000" cy="2700000"/>
          <a:chOff x="5873750" y="1335087"/>
          <a:chExt cx="3600000" cy="3600000"/>
        </a:xfrm>
      </xdr:grpSpPr>
      <xdr:graphicFrame macro="">
        <xdr:nvGraphicFramePr>
          <xdr:cNvPr id="12" name="Gráfico 11"/>
          <xdr:cNvGraphicFramePr/>
        </xdr:nvGraphicFramePr>
        <xdr:xfrm>
          <a:off x="5873750" y="1335087"/>
          <a:ext cx="3600000" cy="36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3" name="Gráfico 12"/>
          <xdr:cNvGraphicFramePr/>
        </xdr:nvGraphicFramePr>
        <xdr:xfrm>
          <a:off x="6416676" y="1849438"/>
          <a:ext cx="2520000" cy="252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sp macro="" textlink="">
        <xdr:nvSpPr>
          <xdr:cNvPr id="14" name="Elipse 13"/>
          <xdr:cNvSpPr/>
        </xdr:nvSpPr>
        <xdr:spPr>
          <a:xfrm>
            <a:off x="7445377" y="2865106"/>
            <a:ext cx="480000" cy="480000"/>
          </a:xfrm>
          <a:prstGeom prst="ellipse">
            <a:avLst/>
          </a:prstGeom>
        </xdr:spPr>
        <xdr:style>
          <a:lnRef idx="1">
            <a:schemeClr val="dk1"/>
          </a:lnRef>
          <a:fillRef idx="3">
            <a:schemeClr val="dk1"/>
          </a:fillRef>
          <a:effectRef idx="2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</xdr:grpSp>
    <xdr:clientData/>
  </xdr:twoCellAnchor>
  <xdr:twoCellAnchor>
    <xdr:from>
      <xdr:col>56</xdr:col>
      <xdr:colOff>142875</xdr:colOff>
      <xdr:row>5</xdr:row>
      <xdr:rowOff>66675</xdr:rowOff>
    </xdr:from>
    <xdr:to>
      <xdr:col>78</xdr:col>
      <xdr:colOff>161925</xdr:colOff>
      <xdr:row>19</xdr:row>
      <xdr:rowOff>63675</xdr:rowOff>
    </xdr:to>
    <xdr:sp macro="" textlink="">
      <xdr:nvSpPr>
        <xdr:cNvPr id="15" name="Retângulo 14"/>
        <xdr:cNvSpPr/>
      </xdr:nvSpPr>
      <xdr:spPr>
        <a:xfrm>
          <a:off x="10277475" y="447675"/>
          <a:ext cx="4000500" cy="2664000"/>
        </a:xfrm>
        <a:prstGeom prst="rect">
          <a:avLst/>
        </a:prstGeom>
        <a:noFill/>
        <a:ln w="762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123825</xdr:colOff>
      <xdr:row>19</xdr:row>
      <xdr:rowOff>171450</xdr:rowOff>
    </xdr:from>
    <xdr:to>
      <xdr:col>29</xdr:col>
      <xdr:colOff>19050</xdr:colOff>
      <xdr:row>32</xdr:row>
      <xdr:rowOff>34950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57150</xdr:colOff>
      <xdr:row>19</xdr:row>
      <xdr:rowOff>95250</xdr:rowOff>
    </xdr:from>
    <xdr:to>
      <xdr:col>39</xdr:col>
      <xdr:colOff>66675</xdr:colOff>
      <xdr:row>32</xdr:row>
      <xdr:rowOff>123825</xdr:rowOff>
    </xdr:to>
    <xdr:sp macro="" textlink="">
      <xdr:nvSpPr>
        <xdr:cNvPr id="17" name="Retângulo 16"/>
        <xdr:cNvSpPr/>
      </xdr:nvSpPr>
      <xdr:spPr>
        <a:xfrm>
          <a:off x="57150" y="3143250"/>
          <a:ext cx="7067550" cy="2505075"/>
        </a:xfrm>
        <a:prstGeom prst="rect">
          <a:avLst/>
        </a:prstGeom>
        <a:noFill/>
        <a:ln w="762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39</xdr:col>
      <xdr:colOff>76200</xdr:colOff>
      <xdr:row>19</xdr:row>
      <xdr:rowOff>104774</xdr:rowOff>
    </xdr:from>
    <xdr:to>
      <xdr:col>78</xdr:col>
      <xdr:colOff>161925</xdr:colOff>
      <xdr:row>32</xdr:row>
      <xdr:rowOff>130349</xdr:rowOff>
    </xdr:to>
    <xdr:sp macro="" textlink="">
      <xdr:nvSpPr>
        <xdr:cNvPr id="19" name="Retângulo 18"/>
        <xdr:cNvSpPr/>
      </xdr:nvSpPr>
      <xdr:spPr>
        <a:xfrm>
          <a:off x="7134225" y="3152774"/>
          <a:ext cx="7143750" cy="2502075"/>
        </a:xfrm>
        <a:prstGeom prst="rect">
          <a:avLst/>
        </a:prstGeom>
        <a:noFill/>
        <a:ln w="762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29</xdr:col>
      <xdr:colOff>52991</xdr:colOff>
      <xdr:row>6</xdr:row>
      <xdr:rowOff>88398</xdr:rowOff>
    </xdr:from>
    <xdr:ext cx="1418017" cy="749821"/>
    <xdr:sp macro="" textlink="">
      <xdr:nvSpPr>
        <xdr:cNvPr id="9" name="Retângulo 8"/>
        <xdr:cNvSpPr/>
      </xdr:nvSpPr>
      <xdr:spPr>
        <a:xfrm>
          <a:off x="5301266" y="659898"/>
          <a:ext cx="1418017" cy="74982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14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META</a:t>
          </a:r>
        </a:p>
        <a:p>
          <a:pPr algn="ctr"/>
          <a:r>
            <a:rPr lang="pt-BR" sz="14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TONELADA MÊS</a:t>
          </a:r>
          <a:r>
            <a:rPr lang="pt-BR" sz="1400" b="1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</a:t>
          </a:r>
        </a:p>
        <a:p>
          <a:pPr algn="ctr"/>
          <a:r>
            <a:rPr lang="pt-BR" sz="1400" b="1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INDICADOR</a:t>
          </a:r>
          <a:endParaRPr lang="pt-BR" sz="1400" b="1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47</xdr:col>
      <xdr:colOff>158435</xdr:colOff>
      <xdr:row>6</xdr:row>
      <xdr:rowOff>59823</xdr:rowOff>
    </xdr:from>
    <xdr:ext cx="1569084" cy="968983"/>
    <xdr:sp macro="" textlink="">
      <xdr:nvSpPr>
        <xdr:cNvPr id="21" name="Retângulo 20"/>
        <xdr:cNvSpPr/>
      </xdr:nvSpPr>
      <xdr:spPr>
        <a:xfrm>
          <a:off x="8664260" y="631323"/>
          <a:ext cx="1569084" cy="96898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14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META</a:t>
          </a:r>
        </a:p>
        <a:p>
          <a:pPr algn="ctr"/>
          <a:r>
            <a:rPr lang="pt-BR" sz="14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FATURAMENTO</a:t>
          </a:r>
        </a:p>
        <a:p>
          <a:pPr algn="ctr"/>
          <a:r>
            <a:rPr lang="pt-BR" sz="14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ANUAL (0BJETIVO)</a:t>
          </a:r>
        </a:p>
        <a:p>
          <a:pPr algn="ctr"/>
          <a:r>
            <a:rPr lang="pt-BR" sz="14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TERMÔMETRO</a:t>
          </a:r>
        </a:p>
      </xdr:txBody>
    </xdr:sp>
    <xdr:clientData/>
  </xdr:oneCellAnchor>
  <xdr:oneCellAnchor>
    <xdr:from>
      <xdr:col>66</xdr:col>
      <xdr:colOff>110264</xdr:colOff>
      <xdr:row>20</xdr:row>
      <xdr:rowOff>107448</xdr:rowOff>
    </xdr:from>
    <xdr:ext cx="1722586" cy="968983"/>
    <xdr:sp macro="" textlink="">
      <xdr:nvSpPr>
        <xdr:cNvPr id="22" name="Retângulo 21"/>
        <xdr:cNvSpPr/>
      </xdr:nvSpPr>
      <xdr:spPr>
        <a:xfrm>
          <a:off x="12054614" y="3917448"/>
          <a:ext cx="1722586" cy="96898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14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COMPARATIVO </a:t>
          </a:r>
        </a:p>
        <a:p>
          <a:pPr algn="ctr"/>
          <a:r>
            <a:rPr lang="pt-BR" sz="14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DE CRESCIMENTO </a:t>
          </a:r>
        </a:p>
        <a:p>
          <a:pPr algn="ctr"/>
          <a:r>
            <a:rPr lang="pt-BR" sz="14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VENDA POR ESTADO</a:t>
          </a:r>
        </a:p>
        <a:p>
          <a:pPr algn="ctr"/>
          <a:r>
            <a:rPr lang="pt-BR" sz="14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2018</a:t>
          </a:r>
          <a:r>
            <a:rPr lang="pt-BR" sz="1400" b="1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X 2019</a:t>
          </a:r>
          <a:endParaRPr lang="pt-BR" sz="1400" b="1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30</xdr:col>
      <xdr:colOff>105543</xdr:colOff>
      <xdr:row>20</xdr:row>
      <xdr:rowOff>21723</xdr:rowOff>
    </xdr:from>
    <xdr:ext cx="1160511" cy="749821"/>
    <xdr:sp macro="" textlink="">
      <xdr:nvSpPr>
        <xdr:cNvPr id="23" name="Retângulo 22"/>
        <xdr:cNvSpPr/>
      </xdr:nvSpPr>
      <xdr:spPr>
        <a:xfrm>
          <a:off x="5534793" y="3260223"/>
          <a:ext cx="1160511" cy="74982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14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META</a:t>
          </a:r>
        </a:p>
        <a:p>
          <a:pPr algn="ctr"/>
          <a:r>
            <a:rPr lang="pt-BR" sz="14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PERCENTUAL</a:t>
          </a:r>
        </a:p>
        <a:p>
          <a:pPr algn="ctr"/>
          <a:r>
            <a:rPr lang="pt-BR" sz="14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LUCRO</a:t>
          </a:r>
          <a:r>
            <a:rPr lang="pt-BR" sz="1400" b="1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MÊS</a:t>
          </a:r>
          <a:endParaRPr lang="pt-BR" sz="1400" b="1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58</xdr:col>
      <xdr:colOff>20848</xdr:colOff>
      <xdr:row>6</xdr:row>
      <xdr:rowOff>40773</xdr:rowOff>
    </xdr:from>
    <xdr:ext cx="1158459" cy="749821"/>
    <xdr:sp macro="" textlink="">
      <xdr:nvSpPr>
        <xdr:cNvPr id="24" name="Retângulo 23"/>
        <xdr:cNvSpPr/>
      </xdr:nvSpPr>
      <xdr:spPr>
        <a:xfrm>
          <a:off x="10517398" y="612273"/>
          <a:ext cx="1158459" cy="74982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14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NÍVEL DE</a:t>
          </a:r>
        </a:p>
        <a:p>
          <a:pPr algn="ctr"/>
          <a:r>
            <a:rPr lang="pt-BR" sz="14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CAPACIDADE</a:t>
          </a:r>
        </a:p>
        <a:p>
          <a:pPr algn="ctr"/>
          <a:r>
            <a:rPr lang="pt-BR" sz="14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DE ESTOQUE</a:t>
          </a:r>
        </a:p>
      </xdr:txBody>
    </xdr:sp>
    <xdr:clientData/>
  </xdr:oneCellAnchor>
  <xdr:twoCellAnchor editAs="oneCell">
    <xdr:from>
      <xdr:col>57</xdr:col>
      <xdr:colOff>65361</xdr:colOff>
      <xdr:row>10</xdr:row>
      <xdr:rowOff>95249</xdr:rowOff>
    </xdr:from>
    <xdr:to>
      <xdr:col>64</xdr:col>
      <xdr:colOff>104775</xdr:colOff>
      <xdr:row>15</xdr:row>
      <xdr:rowOff>66674</xdr:rowOff>
    </xdr:to>
    <xdr:pic>
      <xdr:nvPicPr>
        <xdr:cNvPr id="27" name="Imagem 26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0936" y="1428749"/>
          <a:ext cx="1306239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49</xdr:col>
      <xdr:colOff>142875</xdr:colOff>
      <xdr:row>11</xdr:row>
      <xdr:rowOff>142875</xdr:rowOff>
    </xdr:from>
    <xdr:to>
      <xdr:col>54</xdr:col>
      <xdr:colOff>57150</xdr:colOff>
      <xdr:row>16</xdr:row>
      <xdr:rowOff>9525</xdr:rowOff>
    </xdr:to>
    <xdr:pic>
      <xdr:nvPicPr>
        <xdr:cNvPr id="28" name="Imagem 27" descr="Resultado de imagem para faturamento pn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0650" y="1666875"/>
          <a:ext cx="81915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114300</xdr:colOff>
      <xdr:row>24</xdr:row>
      <xdr:rowOff>38100</xdr:rowOff>
    </xdr:from>
    <xdr:to>
      <xdr:col>36</xdr:col>
      <xdr:colOff>114300</xdr:colOff>
      <xdr:row>29</xdr:row>
      <xdr:rowOff>171450</xdr:rowOff>
    </xdr:to>
    <xdr:pic>
      <xdr:nvPicPr>
        <xdr:cNvPr id="30" name="Imagem 29" descr="Resultado de imagem para lucro % pn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4038600"/>
          <a:ext cx="10858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34</xdr:col>
      <xdr:colOff>142876</xdr:colOff>
      <xdr:row>26</xdr:row>
      <xdr:rowOff>190499</xdr:rowOff>
    </xdr:from>
    <xdr:to>
      <xdr:col>37</xdr:col>
      <xdr:colOff>85263</xdr:colOff>
      <xdr:row>29</xdr:row>
      <xdr:rowOff>142874</xdr:rowOff>
    </xdr:to>
    <xdr:pic>
      <xdr:nvPicPr>
        <xdr:cNvPr id="31" name="Imagem 30" descr="Resultado de imagem para %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6" y="4571999"/>
          <a:ext cx="485312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9525</xdr:colOff>
      <xdr:row>9</xdr:row>
      <xdr:rowOff>161924</xdr:rowOff>
    </xdr:from>
    <xdr:to>
      <xdr:col>36</xdr:col>
      <xdr:colOff>76200</xdr:colOff>
      <xdr:row>15</xdr:row>
      <xdr:rowOff>171449</xdr:rowOff>
    </xdr:to>
    <xdr:pic>
      <xdr:nvPicPr>
        <xdr:cNvPr id="32" name="Imagem 31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38775" y="1304924"/>
          <a:ext cx="1152525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76199</xdr:colOff>
      <xdr:row>0</xdr:row>
      <xdr:rowOff>28576</xdr:rowOff>
    </xdr:from>
    <xdr:to>
      <xdr:col>32</xdr:col>
      <xdr:colOff>57150</xdr:colOff>
      <xdr:row>4</xdr:row>
      <xdr:rowOff>155070</xdr:rowOff>
    </xdr:to>
    <xdr:grpSp>
      <xdr:nvGrpSpPr>
        <xdr:cNvPr id="33" name="Agrupar 32"/>
        <xdr:cNvGrpSpPr/>
      </xdr:nvGrpSpPr>
      <xdr:grpSpPr>
        <a:xfrm>
          <a:off x="76199" y="28576"/>
          <a:ext cx="5772151" cy="888494"/>
          <a:chOff x="1742635" y="1868722"/>
          <a:chExt cx="8955702" cy="659181"/>
        </a:xfrm>
      </xdr:grpSpPr>
      <xdr:pic>
        <xdr:nvPicPr>
          <xdr:cNvPr id="34" name="Picture 2" descr="Resultado de imagem para RB"/>
          <xdr:cNvPicPr>
            <a:picLocks noChangeAspect="1" noChangeArrowheads="1"/>
          </xdr:cNvPicPr>
        </xdr:nvPicPr>
        <xdr:blipFill>
          <a:blip xmlns:r="http://schemas.openxmlformats.org/officeDocument/2006/relationships" r:embed="rId13" cstate="print">
            <a:biLevel thresh="75000"/>
            <a:extLst>
              <a:ext uri="{BEBA8EAE-BF5A-486C-A8C5-ECC9F3942E4B}">
                <a14:imgProps xmlns:a14="http://schemas.microsoft.com/office/drawing/2010/main">
                  <a14:imgLayer r:embed="rId14">
                    <a14:imgEffect>
                      <a14:backgroundRemoval t="0" b="97852" l="2148" r="98438">
                        <a14:foregroundMark x1="46680" y1="23242" x2="46680" y2="23242"/>
                      </a14:backgroundRemoval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42635" y="1905712"/>
            <a:ext cx="1285719" cy="62219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5" name="Retângulo 34"/>
          <xdr:cNvSpPr/>
        </xdr:nvSpPr>
        <xdr:spPr>
          <a:xfrm>
            <a:off x="2540300" y="1976396"/>
            <a:ext cx="8158037" cy="393699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>
            <a:defPPr>
              <a:defRPr lang="pt-B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pt-BR" sz="2800" b="1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DISTRIBUIDORA DE ALIMENTOS</a:t>
            </a:r>
          </a:p>
        </xdr:txBody>
      </xdr:sp>
      <xdr:pic>
        <xdr:nvPicPr>
          <xdr:cNvPr id="36" name="Picture 4" descr="Resultado de imagem para registrado png"/>
          <xdr:cNvPicPr>
            <a:picLocks noChangeAspect="1" noChangeArrowheads="1"/>
          </xdr:cNvPicPr>
        </xdr:nvPicPr>
        <xdr:blipFill>
          <a:blip xmlns:r="http://schemas.openxmlformats.org/officeDocument/2006/relationships" r:embed="rId1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88529" y="1868722"/>
            <a:ext cx="358054" cy="18708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67</xdr:col>
      <xdr:colOff>104775</xdr:colOff>
      <xdr:row>2</xdr:row>
      <xdr:rowOff>152399</xdr:rowOff>
    </xdr:from>
    <xdr:to>
      <xdr:col>79</xdr:col>
      <xdr:colOff>19050</xdr:colOff>
      <xdr:row>5</xdr:row>
      <xdr:rowOff>28575</xdr:rowOff>
    </xdr:to>
    <xdr:grpSp>
      <xdr:nvGrpSpPr>
        <xdr:cNvPr id="2050" name="Agrupar 2049"/>
        <xdr:cNvGrpSpPr/>
      </xdr:nvGrpSpPr>
      <xdr:grpSpPr>
        <a:xfrm>
          <a:off x="12230100" y="533399"/>
          <a:ext cx="2085975" cy="447676"/>
          <a:chOff x="12230100" y="533399"/>
          <a:chExt cx="2085975" cy="447676"/>
        </a:xfrm>
      </xdr:grpSpPr>
      <xdr:sp macro="" textlink="">
        <xdr:nvSpPr>
          <xdr:cNvPr id="20" name="Triângulo Retângulo 19"/>
          <xdr:cNvSpPr/>
        </xdr:nvSpPr>
        <xdr:spPr>
          <a:xfrm rot="16200000">
            <a:off x="12239625" y="523874"/>
            <a:ext cx="447675" cy="466725"/>
          </a:xfrm>
          <a:prstGeom prst="rtTriangle">
            <a:avLst/>
          </a:prstGeom>
          <a:solidFill>
            <a:srgbClr val="00206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sp macro="" textlink="">
        <xdr:nvSpPr>
          <xdr:cNvPr id="2048" name="Retângulo 2047"/>
          <xdr:cNvSpPr/>
        </xdr:nvSpPr>
        <xdr:spPr>
          <a:xfrm>
            <a:off x="12696825" y="533400"/>
            <a:ext cx="1619250" cy="447675"/>
          </a:xfrm>
          <a:prstGeom prst="rect">
            <a:avLst/>
          </a:prstGeom>
          <a:solidFill>
            <a:srgbClr val="00206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</xdr:grpSp>
    <xdr:clientData/>
  </xdr:twoCellAnchor>
  <xdr:oneCellAnchor>
    <xdr:from>
      <xdr:col>70</xdr:col>
      <xdr:colOff>76200</xdr:colOff>
      <xdr:row>2</xdr:row>
      <xdr:rowOff>180975</xdr:rowOff>
    </xdr:from>
    <xdr:ext cx="1563441" cy="405432"/>
    <xdr:sp macro="" textlink="">
      <xdr:nvSpPr>
        <xdr:cNvPr id="2051" name="CaixaDeTexto 2050"/>
        <xdr:cNvSpPr txBox="1"/>
      </xdr:nvSpPr>
      <xdr:spPr>
        <a:xfrm>
          <a:off x="12744450" y="561975"/>
          <a:ext cx="1563441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2000" b="1">
              <a:solidFill>
                <a:schemeClr val="bg1"/>
              </a:solidFill>
            </a:rPr>
            <a:t>DASHBOARD</a:t>
          </a:r>
        </a:p>
      </xdr:txBody>
    </xdr:sp>
    <xdr:clientData/>
  </xdr:oneCellAnchor>
  <xdr:twoCellAnchor>
    <xdr:from>
      <xdr:col>39</xdr:col>
      <xdr:colOff>152400</xdr:colOff>
      <xdr:row>20</xdr:row>
      <xdr:rowOff>85724</xdr:rowOff>
    </xdr:from>
    <xdr:to>
      <xdr:col>62</xdr:col>
      <xdr:colOff>47625</xdr:colOff>
      <xdr:row>32</xdr:row>
      <xdr:rowOff>61911</xdr:rowOff>
    </xdr:to>
    <xdr:graphicFrame macro="">
      <xdr:nvGraphicFramePr>
        <xdr:cNvPr id="2054" name="Gráfico 20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68</xdr:col>
      <xdr:colOff>123825</xdr:colOff>
      <xdr:row>26</xdr:row>
      <xdr:rowOff>38100</xdr:rowOff>
    </xdr:from>
    <xdr:to>
      <xdr:col>74</xdr:col>
      <xdr:colOff>66675</xdr:colOff>
      <xdr:row>31</xdr:row>
      <xdr:rowOff>114300</xdr:rowOff>
    </xdr:to>
    <xdr:pic>
      <xdr:nvPicPr>
        <xdr:cNvPr id="44" name="Imagem 43" descr="Resultado de imagem para comparativo png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0125" y="4991100"/>
          <a:ext cx="1028700" cy="102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workbookViewId="0">
      <selection activeCell="L27" sqref="L27"/>
    </sheetView>
  </sheetViews>
  <sheetFormatPr defaultRowHeight="15" x14ac:dyDescent="0.25"/>
  <cols>
    <col min="2" max="2" width="14.140625" style="1" bestFit="1" customWidth="1"/>
    <col min="3" max="3" width="19.28515625" style="1" customWidth="1"/>
    <col min="4" max="4" width="13.28515625" style="1" bestFit="1" customWidth="1"/>
    <col min="5" max="5" width="17.42578125" style="1" bestFit="1" customWidth="1"/>
    <col min="6" max="6" width="1.5703125" customWidth="1"/>
    <col min="8" max="8" width="16.85546875" bestFit="1" customWidth="1"/>
    <col min="9" max="10" width="9.140625" style="1"/>
    <col min="15" max="15" width="0.7109375" customWidth="1"/>
    <col min="16" max="16" width="13.85546875" bestFit="1" customWidth="1"/>
    <col min="19" max="21" width="9.140625" style="1"/>
  </cols>
  <sheetData>
    <row r="1" spans="1:24" x14ac:dyDescent="0.25">
      <c r="A1" s="12"/>
      <c r="B1" s="13"/>
      <c r="C1" s="13"/>
      <c r="D1" s="13"/>
      <c r="E1" s="13"/>
      <c r="F1" s="12"/>
      <c r="G1" s="12"/>
      <c r="H1" s="12"/>
      <c r="I1" s="13"/>
      <c r="J1" s="13"/>
      <c r="K1" s="12"/>
      <c r="L1" s="12"/>
      <c r="M1" s="12"/>
      <c r="N1" s="12"/>
      <c r="O1" s="12"/>
      <c r="P1" s="12"/>
      <c r="Q1" s="12"/>
      <c r="R1" s="12"/>
      <c r="S1" s="13"/>
      <c r="T1" s="13"/>
      <c r="U1" s="13"/>
      <c r="V1" s="12"/>
      <c r="W1" s="12"/>
      <c r="X1" s="12"/>
    </row>
    <row r="2" spans="1:24" x14ac:dyDescent="0.25">
      <c r="A2" s="12"/>
      <c r="B2" s="16" t="s">
        <v>42</v>
      </c>
      <c r="C2" s="13"/>
      <c r="D2" s="13"/>
      <c r="E2" s="13"/>
      <c r="F2" s="12"/>
      <c r="G2" s="12"/>
      <c r="H2" s="12"/>
      <c r="I2" s="13"/>
      <c r="J2" s="13"/>
      <c r="K2" s="15" t="s">
        <v>40</v>
      </c>
      <c r="L2" s="12"/>
      <c r="M2" s="12"/>
      <c r="N2" s="12"/>
      <c r="O2" s="12"/>
      <c r="P2" s="15" t="s">
        <v>39</v>
      </c>
      <c r="Q2" s="12"/>
      <c r="R2" s="12"/>
      <c r="S2" s="16" t="s">
        <v>41</v>
      </c>
      <c r="T2" s="13"/>
      <c r="U2" s="13"/>
      <c r="V2" s="12"/>
      <c r="W2" s="12"/>
      <c r="X2" s="12"/>
    </row>
    <row r="3" spans="1:24" x14ac:dyDescent="0.25">
      <c r="A3" s="12"/>
      <c r="B3"/>
      <c r="C3"/>
      <c r="D3"/>
      <c r="E3"/>
      <c r="I3"/>
      <c r="J3" s="13"/>
      <c r="X3" s="12"/>
    </row>
    <row r="4" spans="1:24" x14ac:dyDescent="0.25">
      <c r="A4" s="12"/>
      <c r="G4" t="s">
        <v>16</v>
      </c>
      <c r="H4" s="3">
        <f ca="1">SUM(H8:H19)</f>
        <v>10215727</v>
      </c>
      <c r="J4" s="13"/>
      <c r="X4" s="12"/>
    </row>
    <row r="5" spans="1:24" x14ac:dyDescent="0.25">
      <c r="A5" s="12"/>
      <c r="G5" t="s">
        <v>2</v>
      </c>
      <c r="H5" s="2">
        <v>15000000</v>
      </c>
      <c r="J5" s="13"/>
      <c r="K5" s="1"/>
      <c r="L5" t="s">
        <v>17</v>
      </c>
      <c r="M5" t="s">
        <v>18</v>
      </c>
      <c r="N5" t="s">
        <v>20</v>
      </c>
      <c r="X5" s="12"/>
    </row>
    <row r="6" spans="1:24" x14ac:dyDescent="0.25">
      <c r="A6" s="12"/>
      <c r="D6" s="1">
        <v>1000</v>
      </c>
      <c r="J6" s="13"/>
      <c r="K6" s="7">
        <f ca="1">H4/H5</f>
        <v>0.68104846666666663</v>
      </c>
      <c r="L6" s="5" t="e">
        <f ca="1">IF(K6&lt;=N10,K6,NA())</f>
        <v>#N/A</v>
      </c>
      <c r="M6" s="5">
        <f ca="1">IF(AND(K6&gt;N10,K6&lt;=N11),K6,NA())</f>
        <v>0.68104846666666663</v>
      </c>
      <c r="N6" s="5" t="e">
        <f ca="1">IF(K6&gt;N11,K6,NA())</f>
        <v>#N/A</v>
      </c>
      <c r="X6" s="12"/>
    </row>
    <row r="7" spans="1:24" x14ac:dyDescent="0.25">
      <c r="A7" s="12"/>
      <c r="B7" s="1" t="s">
        <v>0</v>
      </c>
      <c r="C7" s="1" t="s">
        <v>1</v>
      </c>
      <c r="D7" s="1" t="s">
        <v>2</v>
      </c>
      <c r="E7" s="1" t="s">
        <v>3</v>
      </c>
      <c r="G7" s="1" t="s">
        <v>0</v>
      </c>
      <c r="H7" s="1" t="s">
        <v>1</v>
      </c>
      <c r="J7" s="13"/>
      <c r="K7" s="5">
        <v>1</v>
      </c>
      <c r="P7" t="s">
        <v>21</v>
      </c>
      <c r="Q7" t="s">
        <v>22</v>
      </c>
      <c r="S7" s="1" t="s">
        <v>27</v>
      </c>
      <c r="T7" s="1" t="s">
        <v>2</v>
      </c>
      <c r="U7" s="1" t="s">
        <v>28</v>
      </c>
      <c r="V7" t="s">
        <v>29</v>
      </c>
      <c r="X7" s="12"/>
    </row>
    <row r="8" spans="1:24" x14ac:dyDescent="0.25">
      <c r="A8" s="12"/>
      <c r="B8" s="1" t="s">
        <v>4</v>
      </c>
      <c r="C8" s="1">
        <f ca="1">RANDBETWEEN(900,1250)</f>
        <v>1197</v>
      </c>
      <c r="D8" s="1">
        <f>D6</f>
        <v>1000</v>
      </c>
      <c r="E8" s="1" t="e">
        <f ca="1">IF(C8&lt;D8,C8,NA())</f>
        <v>#N/A</v>
      </c>
      <c r="G8" t="s">
        <v>4</v>
      </c>
      <c r="H8" s="2">
        <f ca="1">RANDBETWEEN(890000,1700000)</f>
        <v>1136776</v>
      </c>
      <c r="J8" s="13"/>
      <c r="P8">
        <v>0</v>
      </c>
      <c r="Q8">
        <v>1</v>
      </c>
      <c r="S8" s="1">
        <v>2017</v>
      </c>
      <c r="V8">
        <v>7</v>
      </c>
      <c r="X8" s="12"/>
    </row>
    <row r="9" spans="1:24" x14ac:dyDescent="0.25">
      <c r="A9" s="12"/>
      <c r="B9" s="1" t="s">
        <v>5</v>
      </c>
      <c r="C9" s="1">
        <f t="shared" ref="C9:C19" ca="1" si="0">RANDBETWEEN(900,1250)</f>
        <v>924</v>
      </c>
      <c r="D9" s="1">
        <f>D8</f>
        <v>1000</v>
      </c>
      <c r="E9" s="1">
        <f t="shared" ref="E9:E19" ca="1" si="1">IF(C9&lt;D9,C9,NA())</f>
        <v>924</v>
      </c>
      <c r="G9" t="s">
        <v>5</v>
      </c>
      <c r="H9" s="2">
        <f t="shared" ref="H9:H15" ca="1" si="2">RANDBETWEEN(890000,1700000)</f>
        <v>1655879</v>
      </c>
      <c r="J9" s="13"/>
      <c r="P9">
        <v>10</v>
      </c>
      <c r="Q9">
        <v>1</v>
      </c>
      <c r="S9" s="1">
        <v>2018</v>
      </c>
      <c r="V9">
        <v>7.5</v>
      </c>
      <c r="X9" s="12"/>
    </row>
    <row r="10" spans="1:24" x14ac:dyDescent="0.25">
      <c r="A10" s="12"/>
      <c r="B10" s="1" t="s">
        <v>6</v>
      </c>
      <c r="C10" s="1">
        <f t="shared" ca="1" si="0"/>
        <v>970</v>
      </c>
      <c r="D10" s="1">
        <f t="shared" ref="D10:D19" si="3">D9</f>
        <v>1000</v>
      </c>
      <c r="E10" s="1">
        <f t="shared" ca="1" si="1"/>
        <v>970</v>
      </c>
      <c r="G10" t="s">
        <v>6</v>
      </c>
      <c r="H10" s="2">
        <f t="shared" ca="1" si="2"/>
        <v>1509529</v>
      </c>
      <c r="J10" s="13"/>
      <c r="M10" t="s">
        <v>17</v>
      </c>
      <c r="N10" s="4">
        <v>0.4</v>
      </c>
      <c r="P10">
        <v>20</v>
      </c>
      <c r="Q10">
        <v>1</v>
      </c>
      <c r="S10" s="1">
        <v>2019</v>
      </c>
      <c r="V10">
        <f ca="1">AVERAGE(U11:U22)</f>
        <v>9.25</v>
      </c>
      <c r="X10" s="12"/>
    </row>
    <row r="11" spans="1:24" x14ac:dyDescent="0.25">
      <c r="A11" s="12"/>
      <c r="B11" s="1" t="s">
        <v>7</v>
      </c>
      <c r="C11" s="1">
        <f t="shared" ca="1" si="0"/>
        <v>1133</v>
      </c>
      <c r="D11" s="1">
        <f t="shared" si="3"/>
        <v>1000</v>
      </c>
      <c r="E11" s="1" t="e">
        <f t="shared" ca="1" si="1"/>
        <v>#N/A</v>
      </c>
      <c r="G11" t="s">
        <v>7</v>
      </c>
      <c r="H11" s="2">
        <f t="shared" ca="1" si="2"/>
        <v>1021323</v>
      </c>
      <c r="J11" s="13"/>
      <c r="M11" t="s">
        <v>18</v>
      </c>
      <c r="N11" s="4">
        <v>0.7</v>
      </c>
      <c r="P11">
        <v>30</v>
      </c>
      <c r="Q11">
        <v>1</v>
      </c>
      <c r="S11" s="1" t="s">
        <v>4</v>
      </c>
      <c r="T11" s="6">
        <v>8</v>
      </c>
      <c r="U11" s="1">
        <f ca="1">RANDBETWEEN(7,11)</f>
        <v>11</v>
      </c>
      <c r="X11" s="12"/>
    </row>
    <row r="12" spans="1:24" x14ac:dyDescent="0.25">
      <c r="A12" s="12"/>
      <c r="B12" s="1" t="s">
        <v>8</v>
      </c>
      <c r="C12" s="1">
        <f t="shared" ca="1" si="0"/>
        <v>1171</v>
      </c>
      <c r="D12" s="1">
        <f t="shared" si="3"/>
        <v>1000</v>
      </c>
      <c r="E12" s="1" t="e">
        <f t="shared" ca="1" si="1"/>
        <v>#N/A</v>
      </c>
      <c r="G12" t="s">
        <v>8</v>
      </c>
      <c r="H12" s="2">
        <f t="shared" ca="1" si="2"/>
        <v>1243220</v>
      </c>
      <c r="J12" s="13"/>
      <c r="M12" t="s">
        <v>19</v>
      </c>
      <c r="N12" s="4">
        <v>1</v>
      </c>
      <c r="P12">
        <v>40</v>
      </c>
      <c r="Q12">
        <v>1</v>
      </c>
      <c r="S12" s="1" t="s">
        <v>5</v>
      </c>
      <c r="T12" s="6">
        <v>8</v>
      </c>
      <c r="U12" s="1">
        <f t="shared" ref="U12:U22" ca="1" si="4">RANDBETWEEN(7,11)</f>
        <v>11</v>
      </c>
      <c r="X12" s="12"/>
    </row>
    <row r="13" spans="1:24" x14ac:dyDescent="0.25">
      <c r="A13" s="12"/>
      <c r="B13" s="1" t="s">
        <v>9</v>
      </c>
      <c r="C13" s="1">
        <f t="shared" ca="1" si="0"/>
        <v>1232</v>
      </c>
      <c r="D13" s="1">
        <f t="shared" si="3"/>
        <v>1000</v>
      </c>
      <c r="E13" s="1" t="e">
        <f t="shared" ca="1" si="1"/>
        <v>#N/A</v>
      </c>
      <c r="G13" t="s">
        <v>9</v>
      </c>
      <c r="H13" s="2">
        <f t="shared" ca="1" si="2"/>
        <v>1335218</v>
      </c>
      <c r="J13" s="13"/>
      <c r="P13">
        <v>50</v>
      </c>
      <c r="Q13">
        <v>1</v>
      </c>
      <c r="S13" s="1" t="s">
        <v>6</v>
      </c>
      <c r="T13" s="6">
        <v>8</v>
      </c>
      <c r="U13" s="1">
        <f t="shared" ca="1" si="4"/>
        <v>9</v>
      </c>
      <c r="X13" s="12"/>
    </row>
    <row r="14" spans="1:24" x14ac:dyDescent="0.25">
      <c r="A14" s="12"/>
      <c r="B14" s="1" t="s">
        <v>10</v>
      </c>
      <c r="C14" s="1">
        <f t="shared" ca="1" si="0"/>
        <v>1119</v>
      </c>
      <c r="D14" s="1">
        <f t="shared" si="3"/>
        <v>1000</v>
      </c>
      <c r="E14" s="1" t="e">
        <f t="shared" ca="1" si="1"/>
        <v>#N/A</v>
      </c>
      <c r="G14" t="s">
        <v>10</v>
      </c>
      <c r="H14" s="2">
        <f t="shared" ca="1" si="2"/>
        <v>1238126</v>
      </c>
      <c r="J14" s="13"/>
      <c r="P14">
        <v>60</v>
      </c>
      <c r="Q14">
        <v>1</v>
      </c>
      <c r="S14" s="1" t="s">
        <v>7</v>
      </c>
      <c r="T14" s="6">
        <v>8</v>
      </c>
      <c r="U14" s="1">
        <f t="shared" ca="1" si="4"/>
        <v>7</v>
      </c>
      <c r="X14" s="12"/>
    </row>
    <row r="15" spans="1:24" x14ac:dyDescent="0.25">
      <c r="A15" s="12"/>
      <c r="B15" s="1" t="s">
        <v>11</v>
      </c>
      <c r="C15" s="1">
        <f t="shared" ca="1" si="0"/>
        <v>1244</v>
      </c>
      <c r="D15" s="1">
        <f t="shared" si="3"/>
        <v>1000</v>
      </c>
      <c r="E15" s="1" t="e">
        <f t="shared" ca="1" si="1"/>
        <v>#N/A</v>
      </c>
      <c r="G15" t="s">
        <v>11</v>
      </c>
      <c r="H15" s="2">
        <f t="shared" ca="1" si="2"/>
        <v>1075656</v>
      </c>
      <c r="J15" s="13"/>
      <c r="P15">
        <v>70</v>
      </c>
      <c r="Q15">
        <v>1</v>
      </c>
      <c r="S15" s="1" t="s">
        <v>8</v>
      </c>
      <c r="T15" s="6">
        <v>8</v>
      </c>
      <c r="U15" s="1">
        <f t="shared" ca="1" si="4"/>
        <v>8</v>
      </c>
      <c r="X15" s="12"/>
    </row>
    <row r="16" spans="1:24" x14ac:dyDescent="0.25">
      <c r="A16" s="12"/>
      <c r="B16" s="1" t="s">
        <v>12</v>
      </c>
      <c r="C16" s="1">
        <f t="shared" ca="1" si="0"/>
        <v>1241</v>
      </c>
      <c r="D16" s="1">
        <f t="shared" si="3"/>
        <v>1000</v>
      </c>
      <c r="E16" s="1" t="e">
        <f t="shared" ca="1" si="1"/>
        <v>#N/A</v>
      </c>
      <c r="G16" t="s">
        <v>12</v>
      </c>
      <c r="H16" s="2">
        <v>0</v>
      </c>
      <c r="J16" s="13"/>
      <c r="P16">
        <v>80</v>
      </c>
      <c r="Q16">
        <v>1</v>
      </c>
      <c r="S16" s="1" t="s">
        <v>9</v>
      </c>
      <c r="T16" s="6">
        <v>8</v>
      </c>
      <c r="U16" s="1">
        <f t="shared" ca="1" si="4"/>
        <v>9</v>
      </c>
      <c r="X16" s="12"/>
    </row>
    <row r="17" spans="1:24" x14ac:dyDescent="0.25">
      <c r="A17" s="12"/>
      <c r="B17" s="1" t="s">
        <v>13</v>
      </c>
      <c r="C17" s="1">
        <f t="shared" ca="1" si="0"/>
        <v>966</v>
      </c>
      <c r="D17" s="1">
        <f t="shared" si="3"/>
        <v>1000</v>
      </c>
      <c r="E17" s="1">
        <f t="shared" ca="1" si="1"/>
        <v>966</v>
      </c>
      <c r="G17" t="s">
        <v>13</v>
      </c>
      <c r="H17" s="2">
        <v>0</v>
      </c>
      <c r="J17" s="13"/>
      <c r="P17">
        <v>90</v>
      </c>
      <c r="Q17">
        <v>1</v>
      </c>
      <c r="S17" s="1" t="s">
        <v>10</v>
      </c>
      <c r="T17" s="6">
        <v>8</v>
      </c>
      <c r="U17" s="1">
        <f t="shared" ca="1" si="4"/>
        <v>8</v>
      </c>
      <c r="X17" s="12"/>
    </row>
    <row r="18" spans="1:24" x14ac:dyDescent="0.25">
      <c r="A18" s="12"/>
      <c r="B18" s="1" t="s">
        <v>14</v>
      </c>
      <c r="C18" s="1">
        <f t="shared" ca="1" si="0"/>
        <v>1156</v>
      </c>
      <c r="D18" s="1">
        <f t="shared" si="3"/>
        <v>1000</v>
      </c>
      <c r="E18" s="1" t="e">
        <f t="shared" ca="1" si="1"/>
        <v>#N/A</v>
      </c>
      <c r="G18" t="s">
        <v>14</v>
      </c>
      <c r="H18" s="2">
        <v>0</v>
      </c>
      <c r="J18" s="13"/>
      <c r="S18" s="1" t="s">
        <v>11</v>
      </c>
      <c r="T18" s="6">
        <v>8</v>
      </c>
      <c r="U18" s="1">
        <f t="shared" ca="1" si="4"/>
        <v>10</v>
      </c>
      <c r="X18" s="12"/>
    </row>
    <row r="19" spans="1:24" x14ac:dyDescent="0.25">
      <c r="A19" s="12"/>
      <c r="B19" s="1" t="s">
        <v>15</v>
      </c>
      <c r="C19" s="1">
        <f t="shared" ca="1" si="0"/>
        <v>900</v>
      </c>
      <c r="D19" s="1">
        <f t="shared" si="3"/>
        <v>1000</v>
      </c>
      <c r="E19" s="1">
        <f t="shared" ca="1" si="1"/>
        <v>900</v>
      </c>
      <c r="G19" t="s">
        <v>15</v>
      </c>
      <c r="H19" s="2">
        <v>0</v>
      </c>
      <c r="J19" s="13"/>
      <c r="P19" t="s">
        <v>23</v>
      </c>
      <c r="Q19">
        <v>100</v>
      </c>
      <c r="S19" s="1" t="s">
        <v>12</v>
      </c>
      <c r="T19" s="6">
        <v>8</v>
      </c>
      <c r="U19" s="1">
        <f t="shared" ca="1" si="4"/>
        <v>11</v>
      </c>
      <c r="X19" s="12"/>
    </row>
    <row r="20" spans="1:24" x14ac:dyDescent="0.25">
      <c r="A20" s="12"/>
      <c r="B20" s="13"/>
      <c r="C20" s="13"/>
      <c r="D20" s="13"/>
      <c r="E20" s="13"/>
      <c r="F20" s="12"/>
      <c r="G20" s="12"/>
      <c r="H20" s="12"/>
      <c r="I20" s="13"/>
      <c r="J20" s="13"/>
      <c r="P20" t="s">
        <v>24</v>
      </c>
      <c r="Q20">
        <f ca="1">RANDBETWEEN(60,85)</f>
        <v>77</v>
      </c>
      <c r="S20" s="1" t="s">
        <v>13</v>
      </c>
      <c r="T20" s="6">
        <v>8</v>
      </c>
      <c r="U20" s="1">
        <f t="shared" ca="1" si="4"/>
        <v>8</v>
      </c>
      <c r="X20" s="12"/>
    </row>
    <row r="21" spans="1:24" x14ac:dyDescent="0.25">
      <c r="A21" s="12"/>
      <c r="B21" s="16" t="s">
        <v>43</v>
      </c>
      <c r="C21" s="13"/>
      <c r="D21" s="13"/>
      <c r="E21" s="13"/>
      <c r="F21" s="12"/>
      <c r="G21" s="12"/>
      <c r="H21" s="12"/>
      <c r="I21" s="13"/>
      <c r="J21" s="13"/>
      <c r="P21" t="s">
        <v>25</v>
      </c>
      <c r="Q21">
        <v>1</v>
      </c>
      <c r="S21" s="1" t="s">
        <v>14</v>
      </c>
      <c r="T21" s="6">
        <v>8</v>
      </c>
      <c r="U21" s="1">
        <f t="shared" ca="1" si="4"/>
        <v>8</v>
      </c>
      <c r="X21" s="12"/>
    </row>
    <row r="22" spans="1:24" x14ac:dyDescent="0.25">
      <c r="A22" s="12"/>
      <c r="J22" s="13"/>
      <c r="P22" t="s">
        <v>26</v>
      </c>
      <c r="Q22">
        <f ca="1">(Q20+Q21)-Q19</f>
        <v>-22</v>
      </c>
      <c r="S22" s="1" t="s">
        <v>15</v>
      </c>
      <c r="T22" s="6">
        <v>8</v>
      </c>
      <c r="U22" s="1">
        <f t="shared" ca="1" si="4"/>
        <v>11</v>
      </c>
      <c r="X22" s="12"/>
    </row>
    <row r="23" spans="1:24" x14ac:dyDescent="0.25">
      <c r="A23" s="12"/>
      <c r="C23" s="8">
        <f ca="1">H4</f>
        <v>10215727</v>
      </c>
      <c r="E23" s="8">
        <v>8785459.2799999993</v>
      </c>
      <c r="G23" s="4"/>
      <c r="J23" s="13"/>
      <c r="X23" s="12"/>
    </row>
    <row r="24" spans="1:24" x14ac:dyDescent="0.25">
      <c r="A24" s="12"/>
      <c r="B24" s="1" t="s">
        <v>30</v>
      </c>
      <c r="C24" s="9">
        <f ca="1">$C$23*D24</f>
        <v>1328044.51</v>
      </c>
      <c r="D24" s="5">
        <v>0.13</v>
      </c>
      <c r="E24" s="8">
        <f ca="1">RANDBETWEEN(1200000,2000000)</f>
        <v>1242703</v>
      </c>
      <c r="G24" s="10">
        <f ca="1">C24/E24-1</f>
        <v>6.8674099925726484E-2</v>
      </c>
      <c r="H24" t="str">
        <f ca="1">TEXT(G24,"0%")&amp;IF(C24&gt;=E24,$I$24,$I$25)</f>
        <v>7%▲</v>
      </c>
      <c r="I24" s="11" t="s">
        <v>37</v>
      </c>
      <c r="J24" s="14"/>
      <c r="K24" s="12"/>
      <c r="L24" s="12"/>
      <c r="M24" s="12"/>
      <c r="N24" s="12"/>
      <c r="O24" s="12"/>
      <c r="P24" s="12"/>
      <c r="Q24" s="12"/>
      <c r="R24" s="12"/>
      <c r="S24" s="13"/>
      <c r="T24" s="13"/>
      <c r="U24" s="13"/>
      <c r="V24" s="12"/>
      <c r="W24" s="12"/>
      <c r="X24" s="12"/>
    </row>
    <row r="25" spans="1:24" x14ac:dyDescent="0.25">
      <c r="A25" s="12"/>
      <c r="B25" s="1" t="s">
        <v>31</v>
      </c>
      <c r="C25" s="9">
        <f t="shared" ref="C25:C30" ca="1" si="5">$C$23*D25</f>
        <v>1634516.32</v>
      </c>
      <c r="D25" s="5">
        <v>0.16</v>
      </c>
      <c r="E25" s="8">
        <f t="shared" ref="E25:E30" ca="1" si="6">RANDBETWEEN(1200000,2000000)</f>
        <v>1231909</v>
      </c>
      <c r="G25" s="10">
        <f t="shared" ref="G25:G30" ca="1" si="7">C25/E25-1</f>
        <v>0.3268157956472435</v>
      </c>
      <c r="H25" t="str">
        <f t="shared" ref="H25:H30" ca="1" si="8">TEXT(G25,"0%")&amp;IF(C25&gt;=E25,$I$24,$I$25)</f>
        <v>33%▲</v>
      </c>
      <c r="I25" t="s">
        <v>38</v>
      </c>
      <c r="J25" s="12"/>
      <c r="K25" s="12"/>
      <c r="L25" s="12"/>
      <c r="M25" s="12"/>
      <c r="N25" s="12"/>
      <c r="O25" s="12"/>
      <c r="P25" s="12"/>
      <c r="Q25" s="12"/>
      <c r="R25" s="12"/>
      <c r="S25" s="13"/>
      <c r="T25" s="13"/>
      <c r="U25" s="13"/>
      <c r="V25" s="12"/>
      <c r="W25" s="12"/>
      <c r="X25" s="12"/>
    </row>
    <row r="26" spans="1:24" x14ac:dyDescent="0.25">
      <c r="A26" s="12"/>
      <c r="B26" s="1" t="s">
        <v>35</v>
      </c>
      <c r="C26" s="9">
        <f t="shared" ca="1" si="5"/>
        <v>1021572.7000000001</v>
      </c>
      <c r="D26" s="5">
        <v>0.1</v>
      </c>
      <c r="E26" s="8">
        <f t="shared" ca="1" si="6"/>
        <v>1831271</v>
      </c>
      <c r="G26" s="10">
        <f t="shared" ca="1" si="7"/>
        <v>-0.44215099785886414</v>
      </c>
      <c r="H26" t="str">
        <f t="shared" ca="1" si="8"/>
        <v>-44%▼</v>
      </c>
      <c r="J26" s="13"/>
    </row>
    <row r="27" spans="1:24" x14ac:dyDescent="0.25">
      <c r="A27" s="12"/>
      <c r="B27" s="1" t="s">
        <v>36</v>
      </c>
      <c r="C27" s="9">
        <f t="shared" ca="1" si="5"/>
        <v>919415.42999999993</v>
      </c>
      <c r="D27" s="5">
        <v>0.09</v>
      </c>
      <c r="E27" s="8">
        <f t="shared" ca="1" si="6"/>
        <v>1807885</v>
      </c>
      <c r="G27" s="10">
        <f t="shared" ca="1" si="7"/>
        <v>-0.49144141911681338</v>
      </c>
      <c r="H27" t="str">
        <f t="shared" ca="1" si="8"/>
        <v>-49%▼</v>
      </c>
      <c r="J27" s="13"/>
    </row>
    <row r="28" spans="1:24" x14ac:dyDescent="0.25">
      <c r="A28" s="12"/>
      <c r="B28" s="1" t="s">
        <v>32</v>
      </c>
      <c r="C28" s="9">
        <f t="shared" ca="1" si="5"/>
        <v>2247459.94</v>
      </c>
      <c r="D28" s="5">
        <v>0.22</v>
      </c>
      <c r="E28" s="8">
        <f t="shared" ca="1" si="6"/>
        <v>1276492</v>
      </c>
      <c r="G28" s="10">
        <f t="shared" ca="1" si="7"/>
        <v>0.76065336876376821</v>
      </c>
      <c r="H28" t="str">
        <f t="shared" ca="1" si="8"/>
        <v>76%▲</v>
      </c>
      <c r="J28" s="13"/>
    </row>
    <row r="29" spans="1:24" x14ac:dyDescent="0.25">
      <c r="A29" s="12"/>
      <c r="B29" s="1" t="s">
        <v>33</v>
      </c>
      <c r="C29" s="9">
        <f t="shared" ca="1" si="5"/>
        <v>1838830.8599999999</v>
      </c>
      <c r="D29" s="5">
        <v>0.18</v>
      </c>
      <c r="E29" s="8">
        <f t="shared" ca="1" si="6"/>
        <v>1358022</v>
      </c>
      <c r="G29" s="10">
        <f t="shared" ca="1" si="7"/>
        <v>0.35405086220989057</v>
      </c>
      <c r="H29" t="str">
        <f t="shared" ca="1" si="8"/>
        <v>35%▲</v>
      </c>
      <c r="J29" s="13"/>
    </row>
    <row r="30" spans="1:24" x14ac:dyDescent="0.25">
      <c r="A30" s="12"/>
      <c r="B30" s="1" t="s">
        <v>34</v>
      </c>
      <c r="C30" s="9">
        <f t="shared" ca="1" si="5"/>
        <v>1225887.24</v>
      </c>
      <c r="D30" s="5">
        <v>0.12</v>
      </c>
      <c r="E30" s="8">
        <f t="shared" ca="1" si="6"/>
        <v>1732406</v>
      </c>
      <c r="G30" s="10">
        <f t="shared" ca="1" si="7"/>
        <v>-0.29237878418800212</v>
      </c>
      <c r="H30" t="str">
        <f t="shared" ca="1" si="8"/>
        <v>-29%▼</v>
      </c>
      <c r="J30" s="13"/>
    </row>
    <row r="31" spans="1:24" x14ac:dyDescent="0.25">
      <c r="A31" s="12"/>
      <c r="J31" s="13"/>
    </row>
    <row r="32" spans="1:24" x14ac:dyDescent="0.25">
      <c r="A32" s="12"/>
      <c r="B32" s="13"/>
      <c r="C32" s="13"/>
      <c r="D32" s="13"/>
      <c r="E32" s="13"/>
      <c r="F32" s="12"/>
      <c r="G32" s="12"/>
      <c r="H32" s="12"/>
      <c r="I32" s="13"/>
      <c r="J32" s="13"/>
    </row>
    <row r="33" spans="1:10" x14ac:dyDescent="0.25">
      <c r="A33" s="12"/>
      <c r="B33" s="13"/>
      <c r="C33" s="13"/>
      <c r="D33" s="13"/>
      <c r="E33" s="13"/>
      <c r="F33" s="12"/>
      <c r="G33" s="12"/>
      <c r="H33" s="12"/>
      <c r="I33" s="13"/>
      <c r="J33" s="13"/>
    </row>
  </sheetData>
  <conditionalFormatting sqref="E8:E19">
    <cfRule type="expression" dxfId="0" priority="1">
      <formula>ISNA(E8)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tabSelected="1" topLeftCell="A4" workbookViewId="0">
      <selection activeCell="CC9" sqref="CC9"/>
    </sheetView>
  </sheetViews>
  <sheetFormatPr defaultColWidth="2.7109375" defaultRowHeight="15" x14ac:dyDescent="0.25"/>
  <sheetData/>
  <pageMargins left="0.511811024" right="0.511811024" top="0.78740157499999996" bottom="0.78740157499999996" header="0.31496062000000002" footer="0.31496062000000002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croll Bar 1">
              <controlPr defaultSize="0" autoPict="0">
                <anchor moveWithCells="1">
                  <from>
                    <xdr:col>23</xdr:col>
                    <xdr:colOff>114300</xdr:colOff>
                    <xdr:row>7</xdr:row>
                    <xdr:rowOff>19050</xdr:rowOff>
                  </from>
                  <to>
                    <xdr:col>26</xdr:col>
                    <xdr:colOff>28575</xdr:colOff>
                    <xdr:row>18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BaseDados</vt:lpstr>
      <vt:lpstr>Dashboard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Leide</dc:creator>
  <cp:lastModifiedBy>Leide</cp:lastModifiedBy>
  <dcterms:created xsi:type="dcterms:W3CDTF">2019-01-19T19:49:14Z</dcterms:created>
  <dcterms:modified xsi:type="dcterms:W3CDTF">2019-08-07T22:00:38Z</dcterms:modified>
</cp:coreProperties>
</file>